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<sst xmlns="http://schemas.openxmlformats.org/spreadsheetml/2006/main" count="187" uniqueCount="130">
  <si>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</si>
  <si>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</si>
  <si>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</si>
  <si>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</si>
  <si>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</si>
  <si>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</si>
  <si>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</si>
  <si>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</si>
  <si>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</si>
  <si>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</si>
  <si>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</si>
  <si>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</si>
  <si>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</si>
  <si>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</si>
  <si>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</si>
  <si>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</si>
  <si>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</si>
  <si>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</si>
  <si>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</si>
  <si>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</si>
  <si>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</si>
  <si>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</si>
  <si>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</si>
  <si>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</si>
  <si>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</si>
  <si>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</si>
  <si>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</si>
  <si>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</si>
  <si>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</si>
  <si>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</si>
  <si>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</si>
  <si>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</si>
  <si>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</si>
  <si>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</si>
  <si>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</si>
  <si>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</si>
  <si>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</si>
  <si>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</si>
  <si>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</si>
  <si>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</si>
  <si>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</si>
  <si>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</si>
  <si>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</si>
  <si>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</si>
  <si>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</si>
  <si>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</si>
  <si>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</si>
  <si>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</si>
  <si>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</si>
  <si>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</si>
  <si>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</si>
  <si>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</si>
  <si>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</si>
  <si>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</si>
  <si>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</si>
  <si>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</si>
  <si>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</si>
  <si>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</si>
  <si>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</si>
  <si>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</si>
  <si>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</si>
  <si>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</si>
  <si>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</si>
  <si>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</si>
  <si>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</si>
  <si>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</si>
  <si>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</si>
  <si>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</si>
  <si>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</si>
  <si>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</si>
  <si>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</si>
  <si>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</si>
  <si>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</si>
  <si>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</si>
  <si>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</si>
  <si>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</si>
  <si>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</si>
  <si>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</si>
  <si>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</si>
  <si>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</si>
  <si>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</si>
  <si>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</si>
  <si>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</si>
  <si>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</si>
  <si>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</si>
  <si>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</si>
  <si>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</si>
  <si>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</si>
  <si>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</si>
  <si>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</si>
  <si>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</si>
  <si>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</si>
  <si>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</si>
  <si>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</si>
  <si>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</si>
  <si>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</si>
  <si>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</si>
  <si>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</si>
  <si>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</si>
  <si>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</si>
  <si>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</si>
  <si>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</si>
  <si>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</si>
  <si>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</si>
  <si>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</si>
  <si>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</si>
  <si>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</si>
  <si>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</si>
  <si>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</si>
  <si>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</si>
  <si>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</si>
  <si>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</si>
  <si>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</si>
  <si>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</si>
  <si>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</si>
  <si>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</si>
  <si>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</si>
  <si>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</si>
  <si>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</si>
  <si>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</si>
  <si>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</si>
  <si>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</si>
  <si>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</si>
  <si>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</si>
  <si>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</si>
  <si>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"Газотранспортная компания"</t>
  </si>
  <si>
    <t>Республики Татарстан</t>
  </si>
  <si>
    <t>на  20</t>
  </si>
  <si>
    <t>Потребность в капвложениях (за минусом аморизации и заемных средств)</t>
  </si>
  <si>
    <t>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</si>
</sst>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\&#1055;&#1088;&#1080;&#1082;&#1072;&#1079;%20&#1060;&#1040;&#1057;%20&#8470;%2038%2019%20&#1086;&#1090;%2018.01.2019\2021\&#1076;&#1083;&#1103;%20&#1058;&#1072;&#1090;&#1100;&#1103;&#1085;&#1099;\&#1041;&#1044;&#1056;%202021%20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бдр"/>
      <sheetName val="2.4"/>
      <sheetName val="4,22"/>
      <sheetName val="2,6"/>
      <sheetName val="ФАС"/>
    </sheetNames>
    <sheetDataSet>
      <sheetData sheetId="0">
        <row r="14">
          <cell r="O14">
            <v>730931.7093</v>
          </cell>
        </row>
        <row r="17">
          <cell r="O17">
            <v>1278.11414</v>
          </cell>
        </row>
        <row r="18">
          <cell r="O18">
            <v>352.44355</v>
          </cell>
        </row>
        <row r="20">
          <cell r="O20">
            <v>9875.89771</v>
          </cell>
        </row>
        <row r="21">
          <cell r="O21">
            <v>2807.25598</v>
          </cell>
        </row>
        <row r="22">
          <cell r="O22">
            <v>3647.43849</v>
          </cell>
        </row>
        <row r="24">
          <cell r="O24">
            <v>1000</v>
          </cell>
        </row>
        <row r="25">
          <cell r="O25">
            <v>199.258</v>
          </cell>
        </row>
        <row r="26">
          <cell r="O26">
            <v>165.6</v>
          </cell>
        </row>
        <row r="27">
          <cell r="O27">
            <v>1899.54344</v>
          </cell>
        </row>
        <row r="28">
          <cell r="O28">
            <v>17.2548</v>
          </cell>
        </row>
        <row r="30">
          <cell r="O30">
            <v>759.18972</v>
          </cell>
        </row>
        <row r="31">
          <cell r="O31">
            <v>2955.2682</v>
          </cell>
        </row>
      </sheetData>
      <sheetData sheetId="2">
        <row r="15">
          <cell r="N15">
            <v>415.57281</v>
          </cell>
        </row>
        <row r="18">
          <cell r="N18">
            <v>9074.25001</v>
          </cell>
        </row>
        <row r="19">
          <cell r="N19">
            <v>2177.59316</v>
          </cell>
        </row>
        <row r="20">
          <cell r="N20">
            <v>116.16805</v>
          </cell>
        </row>
        <row r="25">
          <cell r="N25">
            <v>4745.30772</v>
          </cell>
        </row>
        <row r="26">
          <cell r="N26">
            <v>41.5</v>
          </cell>
        </row>
        <row r="27">
          <cell r="N27">
            <v>127.6</v>
          </cell>
        </row>
        <row r="28">
          <cell r="N28">
            <v>240</v>
          </cell>
        </row>
        <row r="29">
          <cell r="N29">
            <v>2416.09344</v>
          </cell>
        </row>
        <row r="32">
          <cell r="N32">
            <v>158.29397</v>
          </cell>
        </row>
        <row r="34">
          <cell r="N34">
            <v>100.00008</v>
          </cell>
        </row>
        <row r="47">
          <cell r="N47">
            <v>86666.04492</v>
          </cell>
        </row>
        <row r="48">
          <cell r="N48">
            <v>0.06</v>
          </cell>
        </row>
      </sheetData>
      <sheetData sheetId="3">
        <row r="37">
          <cell r="U37">
            <v>1019.59332</v>
          </cell>
        </row>
        <row r="48">
          <cell r="U48">
            <v>9776.664</v>
          </cell>
        </row>
        <row r="51">
          <cell r="U51">
            <v>6423.72586</v>
          </cell>
        </row>
      </sheetData>
      <sheetData sheetId="4">
        <row r="15">
          <cell r="R15">
            <v>330</v>
          </cell>
        </row>
        <row r="19">
          <cell r="R19">
            <v>181.6568</v>
          </cell>
        </row>
        <row r="21">
          <cell r="R21">
            <v>1371.769</v>
          </cell>
        </row>
        <row r="22">
          <cell r="R22">
            <v>263.3308</v>
          </cell>
        </row>
      </sheetData>
      <sheetData sheetId="5">
        <row r="71">
          <cell r="G71">
            <v>304732.21</v>
          </cell>
        </row>
        <row r="72">
          <cell r="G72">
            <v>76239.76110000002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1"/>
  <sheetViews>
    <sheetView tabSelected="1" view="pageBreakPreview" zoomScaleSheetLayoutView="100" zoomScalePageLayoutView="0" workbookViewId="0" topLeftCell="A1">
      <selection activeCell="FV19" sqref="FV19"/>
    </sheetView>
  </sheetViews>
  <sheetFormatPr defaultColWidth="0.875" defaultRowHeight="12.75"/>
  <cols>
    <col min="1" max="107" width="0.875" style="1" customWidth="1"/>
    <col min="108" max="108" width="7.875" style="1" bestFit="1" customWidth="1"/>
    <col min="109" max="110" width="0.875" style="1" customWidth="1"/>
    <col min="111" max="111" width="5.75390625" style="1" bestFit="1" customWidth="1"/>
    <col min="112" max="16384" width="0.875" style="1" customWidth="1"/>
  </cols>
  <sheetData>
    <row r="1" s="2" customFormat="1" ht="15">
      <c r="DA1" s="12" t="s">
        <v>122</v>
      </c>
    </row>
    <row r="2" s="2" customFormat="1" ht="15"/>
    <row r="3" spans="1:105" s="3" customFormat="1" ht="15.75">
      <c r="A3" s="18" t="s">
        <v>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6" t="s">
        <v>125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9" t="s">
        <v>127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20" t="s">
        <v>129</v>
      </c>
      <c r="CF4" s="20"/>
      <c r="CG4" s="20"/>
      <c r="CH4" s="20"/>
      <c r="CI4" s="21" t="s">
        <v>70</v>
      </c>
      <c r="CJ4" s="21"/>
      <c r="CK4" s="21"/>
      <c r="CL4" s="21"/>
      <c r="CM4" s="21"/>
      <c r="CN4" s="21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7" t="s">
        <v>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CX5" s="6"/>
      <c r="CY5" s="7"/>
      <c r="CZ5" s="7"/>
    </row>
    <row r="6" spans="1:105" s="3" customFormat="1" ht="15.75">
      <c r="A6" s="18" t="s">
        <v>71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6" t="s">
        <v>126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7" t="s">
        <v>73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</row>
    <row r="9" s="2" customFormat="1" ht="15"/>
    <row r="10" spans="1:105" s="15" customFormat="1" ht="22.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74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 t="s">
        <v>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9" t="s">
        <v>82</v>
      </c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1" spans="1:111" s="10" customFormat="1" ht="11.25" customHeight="1">
      <c r="A11" s="27">
        <v>1</v>
      </c>
      <c r="B11" s="28"/>
      <c r="C11" s="28"/>
      <c r="D11" s="28"/>
      <c r="E11" s="28"/>
      <c r="F11" s="28"/>
      <c r="G11" s="28"/>
      <c r="H11" s="29"/>
      <c r="I11" s="9"/>
      <c r="J11" s="30" t="s">
        <v>83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7" t="s">
        <v>75</v>
      </c>
      <c r="BY11" s="28"/>
      <c r="BZ11" s="28"/>
      <c r="CA11" s="28"/>
      <c r="CB11" s="28"/>
      <c r="CC11" s="28"/>
      <c r="CD11" s="28"/>
      <c r="CE11" s="28"/>
      <c r="CF11" s="28"/>
      <c r="CG11" s="29"/>
      <c r="CH11" s="32">
        <f>CH12+CH13+CH14+CH19+CH20</f>
        <v>897367.58067</v>
      </c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  <c r="DG11" s="14"/>
    </row>
    <row r="12" spans="1:105" s="10" customFormat="1" ht="10.5">
      <c r="A12" s="27" t="s">
        <v>3</v>
      </c>
      <c r="B12" s="28"/>
      <c r="C12" s="28"/>
      <c r="D12" s="28"/>
      <c r="E12" s="28"/>
      <c r="F12" s="28"/>
      <c r="G12" s="28"/>
      <c r="H12" s="29"/>
      <c r="I12" s="9"/>
      <c r="J12" s="30" t="s">
        <v>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27" t="s">
        <v>75</v>
      </c>
      <c r="BY12" s="28"/>
      <c r="BZ12" s="28"/>
      <c r="CA12" s="28"/>
      <c r="CB12" s="28"/>
      <c r="CC12" s="28"/>
      <c r="CD12" s="28"/>
      <c r="CE12" s="28"/>
      <c r="CF12" s="28"/>
      <c r="CG12" s="29"/>
      <c r="CH12" s="32">
        <f>'[1]2.4'!$N$18+'[1]2.2'!$O$20</f>
        <v>18950.14772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s="10" customFormat="1" ht="10.5">
      <c r="A13" s="27" t="s">
        <v>5</v>
      </c>
      <c r="B13" s="28"/>
      <c r="C13" s="28"/>
      <c r="D13" s="28"/>
      <c r="E13" s="28"/>
      <c r="F13" s="28"/>
      <c r="G13" s="28"/>
      <c r="H13" s="29"/>
      <c r="I13" s="9"/>
      <c r="J13" s="30" t="s">
        <v>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1"/>
      <c r="BX13" s="27" t="s">
        <v>75</v>
      </c>
      <c r="BY13" s="28"/>
      <c r="BZ13" s="28"/>
      <c r="CA13" s="28"/>
      <c r="CB13" s="28"/>
      <c r="CC13" s="28"/>
      <c r="CD13" s="28"/>
      <c r="CE13" s="28"/>
      <c r="CF13" s="28"/>
      <c r="CG13" s="29"/>
      <c r="CH13" s="32">
        <f>'[1]2.4'!$N$19+'[1]2.2'!$O$21</f>
        <v>4984.84914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0" customFormat="1" ht="10.5">
      <c r="A14" s="27" t="s">
        <v>7</v>
      </c>
      <c r="B14" s="28"/>
      <c r="C14" s="28"/>
      <c r="D14" s="28"/>
      <c r="E14" s="28"/>
      <c r="F14" s="28"/>
      <c r="G14" s="28"/>
      <c r="H14" s="29"/>
      <c r="I14" s="9"/>
      <c r="J14" s="30" t="s">
        <v>84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1"/>
      <c r="BX14" s="27" t="s">
        <v>75</v>
      </c>
      <c r="BY14" s="28"/>
      <c r="BZ14" s="28"/>
      <c r="CA14" s="28"/>
      <c r="CB14" s="28"/>
      <c r="CC14" s="28"/>
      <c r="CD14" s="28"/>
      <c r="CE14" s="28"/>
      <c r="CF14" s="28"/>
      <c r="CG14" s="29"/>
      <c r="CH14" s="32">
        <f>SUM(CH15:DA18)</f>
        <v>2046.1304999999998</v>
      </c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5" customFormat="1" ht="11.25">
      <c r="A15" s="22" t="s">
        <v>8</v>
      </c>
      <c r="B15" s="23"/>
      <c r="C15" s="23"/>
      <c r="D15" s="23"/>
      <c r="E15" s="23"/>
      <c r="F15" s="23"/>
      <c r="G15" s="23"/>
      <c r="H15" s="24"/>
      <c r="I15" s="11"/>
      <c r="J15" s="25" t="s">
        <v>76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22" t="s">
        <v>75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35">
        <f>'[1]2.4'!$N$15+'[1]2.2'!$O$17</f>
        <v>1693.6869499999998</v>
      </c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5" customFormat="1" ht="11.25">
      <c r="A16" s="22" t="s">
        <v>9</v>
      </c>
      <c r="B16" s="23"/>
      <c r="C16" s="23"/>
      <c r="D16" s="23"/>
      <c r="E16" s="23"/>
      <c r="F16" s="23"/>
      <c r="G16" s="23"/>
      <c r="H16" s="24"/>
      <c r="I16" s="11"/>
      <c r="J16" s="25" t="s">
        <v>85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2" t="s">
        <v>75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35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</row>
    <row r="17" spans="1:105" s="5" customFormat="1" ht="11.25">
      <c r="A17" s="22" t="s">
        <v>10</v>
      </c>
      <c r="B17" s="23"/>
      <c r="C17" s="23"/>
      <c r="D17" s="23"/>
      <c r="E17" s="23"/>
      <c r="F17" s="23"/>
      <c r="G17" s="23"/>
      <c r="H17" s="24"/>
      <c r="I17" s="11"/>
      <c r="J17" s="25" t="s">
        <v>86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2" t="s">
        <v>75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35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5" customFormat="1" ht="11.25">
      <c r="A18" s="22" t="s">
        <v>11</v>
      </c>
      <c r="B18" s="23"/>
      <c r="C18" s="23"/>
      <c r="D18" s="23"/>
      <c r="E18" s="23"/>
      <c r="F18" s="23"/>
      <c r="G18" s="23"/>
      <c r="H18" s="24"/>
      <c r="I18" s="11"/>
      <c r="J18" s="25" t="s">
        <v>30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2" t="s">
        <v>75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35">
        <f>'[1]2.2'!$O$18</f>
        <v>352.44355</v>
      </c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1:105" s="10" customFormat="1" ht="10.5">
      <c r="A19" s="27" t="s">
        <v>12</v>
      </c>
      <c r="B19" s="28"/>
      <c r="C19" s="28"/>
      <c r="D19" s="28"/>
      <c r="E19" s="28"/>
      <c r="F19" s="28"/>
      <c r="G19" s="28"/>
      <c r="H19" s="29"/>
      <c r="I19" s="9"/>
      <c r="J19" s="30" t="s">
        <v>87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1"/>
      <c r="BX19" s="27" t="s">
        <v>75</v>
      </c>
      <c r="BY19" s="28"/>
      <c r="BZ19" s="28"/>
      <c r="CA19" s="28"/>
      <c r="CB19" s="28"/>
      <c r="CC19" s="28"/>
      <c r="CD19" s="28"/>
      <c r="CE19" s="28"/>
      <c r="CF19" s="28"/>
      <c r="CG19" s="29"/>
      <c r="CH19" s="32">
        <f>'[1]2.4'!$N$20+'[1]2.2'!$O$22+'[1]2.2'!$O$14</f>
        <v>734695.3158399999</v>
      </c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0" customFormat="1" ht="10.5">
      <c r="A20" s="27" t="s">
        <v>13</v>
      </c>
      <c r="B20" s="28"/>
      <c r="C20" s="28"/>
      <c r="D20" s="28"/>
      <c r="E20" s="28"/>
      <c r="F20" s="28"/>
      <c r="G20" s="28"/>
      <c r="H20" s="29"/>
      <c r="I20" s="9"/>
      <c r="J20" s="30" t="s">
        <v>123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1"/>
      <c r="BX20" s="27" t="s">
        <v>75</v>
      </c>
      <c r="BY20" s="28"/>
      <c r="BZ20" s="28"/>
      <c r="CA20" s="28"/>
      <c r="CB20" s="28"/>
      <c r="CC20" s="28"/>
      <c r="CD20" s="28"/>
      <c r="CE20" s="28"/>
      <c r="CF20" s="28"/>
      <c r="CG20" s="29"/>
      <c r="CH20" s="32">
        <f>CH21+CH26+CH29+CH34+CH44+CH45</f>
        <v>136691.13747000002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10" customFormat="1" ht="10.5">
      <c r="A21" s="27" t="s">
        <v>14</v>
      </c>
      <c r="B21" s="28"/>
      <c r="C21" s="28"/>
      <c r="D21" s="28"/>
      <c r="E21" s="28"/>
      <c r="F21" s="28"/>
      <c r="G21" s="28"/>
      <c r="H21" s="29"/>
      <c r="I21" s="9"/>
      <c r="J21" s="30" t="s">
        <v>88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7" t="s">
        <v>75</v>
      </c>
      <c r="BY21" s="28"/>
      <c r="BZ21" s="28"/>
      <c r="CA21" s="28"/>
      <c r="CB21" s="28"/>
      <c r="CC21" s="28"/>
      <c r="CD21" s="28"/>
      <c r="CE21" s="28"/>
      <c r="CF21" s="28"/>
      <c r="CG21" s="29"/>
      <c r="CH21" s="32">
        <f>SUM(CH22:DA25)</f>
        <v>12033.4676</v>
      </c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5" customFormat="1" ht="11.25">
      <c r="A22" s="22" t="s">
        <v>15</v>
      </c>
      <c r="B22" s="23"/>
      <c r="C22" s="23"/>
      <c r="D22" s="23"/>
      <c r="E22" s="23"/>
      <c r="F22" s="23"/>
      <c r="G22" s="23"/>
      <c r="H22" s="24"/>
      <c r="I22" s="11"/>
      <c r="J22" s="25" t="s">
        <v>89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2" t="s">
        <v>75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35">
        <f>'[1]2.4'!$N$29+'[1]2.2'!$O$27+'[1]2.4'!$N$25</f>
        <v>9060.944599999999</v>
      </c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</row>
    <row r="23" spans="1:105" s="5" customFormat="1" ht="11.25">
      <c r="A23" s="22" t="s">
        <v>17</v>
      </c>
      <c r="B23" s="23"/>
      <c r="C23" s="23"/>
      <c r="D23" s="23"/>
      <c r="E23" s="23"/>
      <c r="F23" s="23"/>
      <c r="G23" s="23"/>
      <c r="H23" s="24"/>
      <c r="I23" s="11"/>
      <c r="J23" s="25" t="s">
        <v>90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2" t="s">
        <v>75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35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</row>
    <row r="24" spans="1:105" s="5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11"/>
      <c r="J24" s="25" t="s">
        <v>124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2" t="s">
        <v>75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35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</row>
    <row r="25" spans="1:105" s="5" customFormat="1" ht="11.25">
      <c r="A25" s="22" t="s">
        <v>21</v>
      </c>
      <c r="B25" s="23"/>
      <c r="C25" s="23"/>
      <c r="D25" s="23"/>
      <c r="E25" s="23"/>
      <c r="F25" s="23"/>
      <c r="G25" s="23"/>
      <c r="H25" s="24"/>
      <c r="I25" s="11"/>
      <c r="J25" s="25" t="s">
        <v>91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2" t="s">
        <v>75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35">
        <f>'[1]2.2'!$O$28+'[1]2.2'!$O$31</f>
        <v>2972.523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1:105" s="10" customFormat="1" ht="10.5">
      <c r="A26" s="27" t="s">
        <v>23</v>
      </c>
      <c r="B26" s="28"/>
      <c r="C26" s="28"/>
      <c r="D26" s="28"/>
      <c r="E26" s="28"/>
      <c r="F26" s="28"/>
      <c r="G26" s="28"/>
      <c r="H26" s="29"/>
      <c r="I26" s="9"/>
      <c r="J26" s="30" t="s">
        <v>64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27" t="s">
        <v>75</v>
      </c>
      <c r="BY26" s="28"/>
      <c r="BZ26" s="28"/>
      <c r="CA26" s="28"/>
      <c r="CB26" s="28"/>
      <c r="CC26" s="28"/>
      <c r="CD26" s="28"/>
      <c r="CE26" s="28"/>
      <c r="CF26" s="28"/>
      <c r="CG26" s="29"/>
      <c r="CH26" s="32">
        <f>SUM(CH27:DA28)+145.67</f>
        <v>2029.39</v>
      </c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5" s="5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11"/>
      <c r="J27" s="25" t="s">
        <v>65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22" t="s">
        <v>75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35">
        <v>27.72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</row>
    <row r="28" spans="1:105" s="5" customFormat="1" ht="11.25">
      <c r="A28" s="22" t="s">
        <v>25</v>
      </c>
      <c r="B28" s="23"/>
      <c r="C28" s="23"/>
      <c r="D28" s="23"/>
      <c r="E28" s="23"/>
      <c r="F28" s="23"/>
      <c r="G28" s="23"/>
      <c r="H28" s="24"/>
      <c r="I28" s="11"/>
      <c r="J28" s="25" t="s">
        <v>92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2" t="s">
        <v>75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35">
        <v>1856</v>
      </c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7"/>
    </row>
    <row r="29" spans="1:105" s="10" customFormat="1" ht="10.5">
      <c r="A29" s="27" t="s">
        <v>26</v>
      </c>
      <c r="B29" s="28"/>
      <c r="C29" s="28"/>
      <c r="D29" s="28"/>
      <c r="E29" s="28"/>
      <c r="F29" s="28"/>
      <c r="G29" s="28"/>
      <c r="H29" s="29"/>
      <c r="I29" s="9"/>
      <c r="J29" s="30" t="s">
        <v>93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27" t="s">
        <v>75</v>
      </c>
      <c r="BY29" s="28"/>
      <c r="BZ29" s="28"/>
      <c r="CA29" s="28"/>
      <c r="CB29" s="28"/>
      <c r="CC29" s="28"/>
      <c r="CD29" s="28"/>
      <c r="CE29" s="28"/>
      <c r="CF29" s="28"/>
      <c r="CG29" s="29"/>
      <c r="CH29" s="32">
        <f>SUM(CH30:DA33)</f>
        <v>86666.10492</v>
      </c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5" s="5" customFormat="1" ht="11.25" customHeight="1">
      <c r="A30" s="22" t="s">
        <v>27</v>
      </c>
      <c r="B30" s="23"/>
      <c r="C30" s="23"/>
      <c r="D30" s="23"/>
      <c r="E30" s="23"/>
      <c r="F30" s="23"/>
      <c r="G30" s="23"/>
      <c r="H30" s="24"/>
      <c r="I30" s="11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22" t="s">
        <v>75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35">
        <f>'[1]2.4'!$N$47</f>
        <v>86666.04492</v>
      </c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</row>
    <row r="31" spans="1:105" s="5" customFormat="1" ht="11.25">
      <c r="A31" s="22" t="s">
        <v>28</v>
      </c>
      <c r="B31" s="23"/>
      <c r="C31" s="23"/>
      <c r="D31" s="23"/>
      <c r="E31" s="23"/>
      <c r="F31" s="23"/>
      <c r="G31" s="23"/>
      <c r="H31" s="24"/>
      <c r="I31" s="11"/>
      <c r="J31" s="25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2" t="s">
        <v>75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35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7"/>
    </row>
    <row r="32" spans="1:105" s="5" customFormat="1" ht="11.25">
      <c r="A32" s="22" t="s">
        <v>29</v>
      </c>
      <c r="B32" s="23"/>
      <c r="C32" s="23"/>
      <c r="D32" s="23"/>
      <c r="E32" s="23"/>
      <c r="F32" s="23"/>
      <c r="G32" s="23"/>
      <c r="H32" s="24"/>
      <c r="I32" s="11"/>
      <c r="J32" s="25" t="s">
        <v>94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22" t="s">
        <v>75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35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</row>
    <row r="33" spans="1:105" s="5" customFormat="1" ht="11.25">
      <c r="A33" s="22" t="s">
        <v>107</v>
      </c>
      <c r="B33" s="23"/>
      <c r="C33" s="23"/>
      <c r="D33" s="23"/>
      <c r="E33" s="23"/>
      <c r="F33" s="23"/>
      <c r="G33" s="23"/>
      <c r="H33" s="24"/>
      <c r="I33" s="11"/>
      <c r="J33" s="25" t="s">
        <v>95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22" t="s">
        <v>75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35">
        <f>'[1]2.4'!$N$48</f>
        <v>0.06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7"/>
    </row>
    <row r="34" spans="1:105" s="10" customFormat="1" ht="10.5">
      <c r="A34" s="27" t="s">
        <v>40</v>
      </c>
      <c r="B34" s="28"/>
      <c r="C34" s="28"/>
      <c r="D34" s="28"/>
      <c r="E34" s="28"/>
      <c r="F34" s="28"/>
      <c r="G34" s="28"/>
      <c r="H34" s="29"/>
      <c r="I34" s="9"/>
      <c r="J34" s="30" t="s">
        <v>77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27" t="s">
        <v>75</v>
      </c>
      <c r="BY34" s="28"/>
      <c r="BZ34" s="28"/>
      <c r="CA34" s="28"/>
      <c r="CB34" s="28"/>
      <c r="CC34" s="28"/>
      <c r="CD34" s="28"/>
      <c r="CE34" s="28"/>
      <c r="CF34" s="28"/>
      <c r="CG34" s="29"/>
      <c r="CH34" s="32">
        <f>SUM(CH35:DA39)</f>
        <v>34088.216870000004</v>
      </c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</row>
    <row r="35" spans="1:105" s="5" customFormat="1" ht="11.25" customHeight="1">
      <c r="A35" s="22" t="s">
        <v>108</v>
      </c>
      <c r="B35" s="23"/>
      <c r="C35" s="23"/>
      <c r="D35" s="23"/>
      <c r="E35" s="23"/>
      <c r="F35" s="23"/>
      <c r="G35" s="23"/>
      <c r="H35" s="24"/>
      <c r="I35" s="11"/>
      <c r="J35" s="25" t="s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2" t="s">
        <v>75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35">
        <f>'[1]2.4'!$N$32+'[1]2.2'!$O$30</f>
        <v>917.48369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7"/>
    </row>
    <row r="36" spans="1:105" s="5" customFormat="1" ht="11.25">
      <c r="A36" s="22" t="s">
        <v>109</v>
      </c>
      <c r="B36" s="23"/>
      <c r="C36" s="23"/>
      <c r="D36" s="23"/>
      <c r="E36" s="23"/>
      <c r="F36" s="23"/>
      <c r="G36" s="23"/>
      <c r="H36" s="24"/>
      <c r="I36" s="11"/>
      <c r="J36" s="25" t="s">
        <v>18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2" t="s">
        <v>75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35">
        <f>'[1]4,22'!$U$48</f>
        <v>9776.664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pans="1:108" s="5" customFormat="1" ht="11.25">
      <c r="A37" s="22" t="s">
        <v>110</v>
      </c>
      <c r="B37" s="23"/>
      <c r="C37" s="23"/>
      <c r="D37" s="23"/>
      <c r="E37" s="23"/>
      <c r="F37" s="23"/>
      <c r="G37" s="23"/>
      <c r="H37" s="24"/>
      <c r="I37" s="11"/>
      <c r="J37" s="25" t="s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2" t="s">
        <v>75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35">
        <v>776</v>
      </c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7"/>
      <c r="DD37" s="13"/>
    </row>
    <row r="38" spans="1:105" s="5" customFormat="1" ht="11.25">
      <c r="A38" s="22" t="s">
        <v>111</v>
      </c>
      <c r="B38" s="23"/>
      <c r="C38" s="23"/>
      <c r="D38" s="23"/>
      <c r="E38" s="23"/>
      <c r="F38" s="23"/>
      <c r="G38" s="23"/>
      <c r="H38" s="24"/>
      <c r="I38" s="11"/>
      <c r="J38" s="25" t="s">
        <v>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2" t="s">
        <v>75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35">
        <v>57.75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7"/>
    </row>
    <row r="39" spans="1:105" s="5" customFormat="1" ht="11.25" customHeight="1">
      <c r="A39" s="22" t="s">
        <v>112</v>
      </c>
      <c r="B39" s="23"/>
      <c r="C39" s="23"/>
      <c r="D39" s="23"/>
      <c r="E39" s="23"/>
      <c r="F39" s="23"/>
      <c r="G39" s="23"/>
      <c r="H39" s="24"/>
      <c r="I39" s="11"/>
      <c r="J39" s="25" t="s">
        <v>96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22" t="s">
        <v>75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35">
        <f>SUM(CH40:DA43)</f>
        <v>22560.31918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7"/>
    </row>
    <row r="40" spans="1:105" s="5" customFormat="1" ht="11.25" customHeight="1">
      <c r="A40" s="22" t="s">
        <v>113</v>
      </c>
      <c r="B40" s="23"/>
      <c r="C40" s="23"/>
      <c r="D40" s="23"/>
      <c r="E40" s="23"/>
      <c r="F40" s="23"/>
      <c r="G40" s="23"/>
      <c r="H40" s="24"/>
      <c r="I40" s="11"/>
      <c r="J40" s="25" t="s">
        <v>97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6"/>
      <c r="BX40" s="22" t="s">
        <v>75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35">
        <f>'[1]4,22'!$U$51+'[1]4,22'!$U$37</f>
        <v>7443.3191799999995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7"/>
    </row>
    <row r="41" spans="1:105" s="5" customFormat="1" ht="22.5" customHeight="1">
      <c r="A41" s="22" t="s">
        <v>114</v>
      </c>
      <c r="B41" s="23"/>
      <c r="C41" s="23"/>
      <c r="D41" s="23"/>
      <c r="E41" s="23"/>
      <c r="F41" s="23"/>
      <c r="G41" s="23"/>
      <c r="H41" s="24"/>
      <c r="I41" s="11"/>
      <c r="J41" s="25" t="s">
        <v>98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22" t="s">
        <v>75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35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7"/>
    </row>
    <row r="42" spans="1:105" s="5" customFormat="1" ht="11.25" customHeight="1">
      <c r="A42" s="22" t="s">
        <v>115</v>
      </c>
      <c r="B42" s="23"/>
      <c r="C42" s="23"/>
      <c r="D42" s="23"/>
      <c r="E42" s="23"/>
      <c r="F42" s="23"/>
      <c r="G42" s="23"/>
      <c r="H42" s="24"/>
      <c r="I42" s="11"/>
      <c r="J42" s="25" t="s">
        <v>99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22" t="s">
        <v>75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35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7"/>
    </row>
    <row r="43" spans="1:105" s="5" customFormat="1" ht="11.25" customHeight="1">
      <c r="A43" s="22" t="s">
        <v>116</v>
      </c>
      <c r="B43" s="23"/>
      <c r="C43" s="23"/>
      <c r="D43" s="23"/>
      <c r="E43" s="23"/>
      <c r="F43" s="23"/>
      <c r="G43" s="23"/>
      <c r="H43" s="24"/>
      <c r="I43" s="11"/>
      <c r="J43" s="25" t="s">
        <v>30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22" t="s">
        <v>75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35">
        <v>15117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7"/>
    </row>
    <row r="44" spans="1:105" s="10" customFormat="1" ht="11.25" customHeight="1">
      <c r="A44" s="27" t="s">
        <v>41</v>
      </c>
      <c r="B44" s="28"/>
      <c r="C44" s="28"/>
      <c r="D44" s="28"/>
      <c r="E44" s="28"/>
      <c r="F44" s="28"/>
      <c r="G44" s="28"/>
      <c r="H44" s="29"/>
      <c r="I44" s="9"/>
      <c r="J44" s="30" t="s">
        <v>31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27" t="s">
        <v>75</v>
      </c>
      <c r="BY44" s="28"/>
      <c r="BZ44" s="28"/>
      <c r="CA44" s="28"/>
      <c r="CB44" s="28"/>
      <c r="CC44" s="28"/>
      <c r="CD44" s="28"/>
      <c r="CE44" s="28"/>
      <c r="CF44" s="28"/>
      <c r="CG44" s="29"/>
      <c r="CH44" s="32">
        <f>'[1]2.2'!$O$24</f>
        <v>1000</v>
      </c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4"/>
    </row>
    <row r="45" spans="1:105" s="10" customFormat="1" ht="11.25" customHeight="1">
      <c r="A45" s="27" t="s">
        <v>42</v>
      </c>
      <c r="B45" s="28"/>
      <c r="C45" s="28"/>
      <c r="D45" s="28"/>
      <c r="E45" s="28"/>
      <c r="F45" s="28"/>
      <c r="G45" s="28"/>
      <c r="H45" s="29"/>
      <c r="I45" s="9"/>
      <c r="J45" s="30" t="s">
        <v>32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27" t="s">
        <v>75</v>
      </c>
      <c r="BY45" s="28"/>
      <c r="BZ45" s="28"/>
      <c r="CA45" s="28"/>
      <c r="CB45" s="28"/>
      <c r="CC45" s="28"/>
      <c r="CD45" s="28"/>
      <c r="CE45" s="28"/>
      <c r="CF45" s="28"/>
      <c r="CG45" s="29"/>
      <c r="CH45" s="32">
        <f>SUM(CH46:DA51)</f>
        <v>873.95808</v>
      </c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4"/>
    </row>
    <row r="46" spans="1:105" s="5" customFormat="1" ht="11.25" customHeight="1">
      <c r="A46" s="22" t="s">
        <v>43</v>
      </c>
      <c r="B46" s="23"/>
      <c r="C46" s="23"/>
      <c r="D46" s="23"/>
      <c r="E46" s="23"/>
      <c r="F46" s="23"/>
      <c r="G46" s="23"/>
      <c r="H46" s="24"/>
      <c r="I46" s="11"/>
      <c r="J46" s="25" t="s">
        <v>33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2" t="s">
        <v>75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35">
        <f>'[1]2.2'!$O$26+'[1]2.4'!$N$27</f>
        <v>293.2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7"/>
    </row>
    <row r="47" spans="1:105" s="5" customFormat="1" ht="11.25" customHeight="1">
      <c r="A47" s="22" t="s">
        <v>44</v>
      </c>
      <c r="B47" s="23"/>
      <c r="C47" s="23"/>
      <c r="D47" s="23"/>
      <c r="E47" s="23"/>
      <c r="F47" s="23"/>
      <c r="G47" s="23"/>
      <c r="H47" s="24"/>
      <c r="I47" s="11"/>
      <c r="J47" s="25" t="s">
        <v>34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22" t="s">
        <v>75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35">
        <f>'[1]2.2'!$O$25+'[1]2.4'!$N$26</f>
        <v>240.758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7"/>
    </row>
    <row r="48" spans="1:105" s="5" customFormat="1" ht="11.25" customHeight="1">
      <c r="A48" s="22" t="s">
        <v>45</v>
      </c>
      <c r="B48" s="23"/>
      <c r="C48" s="23"/>
      <c r="D48" s="23"/>
      <c r="E48" s="23"/>
      <c r="F48" s="23"/>
      <c r="G48" s="23"/>
      <c r="H48" s="24"/>
      <c r="I48" s="11"/>
      <c r="J48" s="25" t="s">
        <v>100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22" t="s">
        <v>75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35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7"/>
    </row>
    <row r="49" spans="1:105" s="5" customFormat="1" ht="11.25" customHeight="1">
      <c r="A49" s="22" t="s">
        <v>46</v>
      </c>
      <c r="B49" s="23"/>
      <c r="C49" s="23"/>
      <c r="D49" s="23"/>
      <c r="E49" s="23"/>
      <c r="F49" s="23"/>
      <c r="G49" s="23"/>
      <c r="H49" s="24"/>
      <c r="I49" s="11"/>
      <c r="J49" s="25" t="s">
        <v>101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22" t="s">
        <v>75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35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7"/>
    </row>
    <row r="50" spans="1:105" s="5" customFormat="1" ht="11.25" customHeight="1">
      <c r="A50" s="22" t="s">
        <v>117</v>
      </c>
      <c r="B50" s="23"/>
      <c r="C50" s="23"/>
      <c r="D50" s="23"/>
      <c r="E50" s="23"/>
      <c r="F50" s="23"/>
      <c r="G50" s="23"/>
      <c r="H50" s="24"/>
      <c r="I50" s="11"/>
      <c r="J50" s="25" t="s">
        <v>102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22" t="s">
        <v>75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35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7"/>
    </row>
    <row r="51" spans="1:105" s="5" customFormat="1" ht="11.25" customHeight="1">
      <c r="A51" s="22" t="s">
        <v>118</v>
      </c>
      <c r="B51" s="23"/>
      <c r="C51" s="23"/>
      <c r="D51" s="23"/>
      <c r="E51" s="23"/>
      <c r="F51" s="23"/>
      <c r="G51" s="23"/>
      <c r="H51" s="24"/>
      <c r="I51" s="11"/>
      <c r="J51" s="25" t="s"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22" t="s">
        <v>75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35">
        <f>'[1]2.4'!$N$28+'[1]2.4'!$N$34</f>
        <v>340.00008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7"/>
    </row>
    <row r="52" spans="1:105" s="10" customFormat="1" ht="11.25" customHeight="1">
      <c r="A52" s="27">
        <v>2</v>
      </c>
      <c r="B52" s="28"/>
      <c r="C52" s="28"/>
      <c r="D52" s="28"/>
      <c r="E52" s="28"/>
      <c r="F52" s="28"/>
      <c r="G52" s="28"/>
      <c r="H52" s="29"/>
      <c r="I52" s="9"/>
      <c r="J52" s="30" t="s">
        <v>35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27" t="s">
        <v>75</v>
      </c>
      <c r="BY52" s="28"/>
      <c r="BZ52" s="28"/>
      <c r="CA52" s="28"/>
      <c r="CB52" s="28"/>
      <c r="CC52" s="28"/>
      <c r="CD52" s="28"/>
      <c r="CE52" s="28"/>
      <c r="CF52" s="28"/>
      <c r="CG52" s="29"/>
      <c r="CH52" s="32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10" customFormat="1" ht="11.25" customHeight="1">
      <c r="A53" s="27">
        <v>3</v>
      </c>
      <c r="B53" s="28"/>
      <c r="C53" s="28"/>
      <c r="D53" s="28"/>
      <c r="E53" s="28"/>
      <c r="F53" s="28"/>
      <c r="G53" s="28"/>
      <c r="H53" s="29"/>
      <c r="I53" s="9"/>
      <c r="J53" s="30" t="s">
        <v>78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27" t="s">
        <v>75</v>
      </c>
      <c r="BY53" s="28"/>
      <c r="BZ53" s="28"/>
      <c r="CA53" s="28"/>
      <c r="CB53" s="28"/>
      <c r="CC53" s="28"/>
      <c r="CD53" s="28"/>
      <c r="CE53" s="28"/>
      <c r="CF53" s="28"/>
      <c r="CG53" s="29"/>
      <c r="CH53" s="32">
        <f>SUM(CH54:DA58)</f>
        <v>2146.7566</v>
      </c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</row>
    <row r="54" spans="1:105" s="5" customFormat="1" ht="11.25" customHeight="1">
      <c r="A54" s="22" t="s">
        <v>47</v>
      </c>
      <c r="B54" s="23"/>
      <c r="C54" s="23"/>
      <c r="D54" s="23"/>
      <c r="E54" s="23"/>
      <c r="F54" s="23"/>
      <c r="G54" s="23"/>
      <c r="H54" s="24"/>
      <c r="I54" s="11"/>
      <c r="J54" s="25" t="s">
        <v>36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2" t="s">
        <v>75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35">
        <f>'[1]2,6'!$R$19</f>
        <v>181.6568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7"/>
    </row>
    <row r="55" spans="1:105" s="5" customFormat="1" ht="11.25" customHeight="1">
      <c r="A55" s="22" t="s">
        <v>48</v>
      </c>
      <c r="B55" s="23"/>
      <c r="C55" s="23"/>
      <c r="D55" s="23"/>
      <c r="E55" s="23"/>
      <c r="F55" s="23"/>
      <c r="G55" s="23"/>
      <c r="H55" s="24"/>
      <c r="I55" s="11"/>
      <c r="J55" s="25" t="s">
        <v>103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2" t="s">
        <v>75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35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7"/>
    </row>
    <row r="56" spans="1:105" s="5" customFormat="1" ht="11.25">
      <c r="A56" s="22" t="s">
        <v>49</v>
      </c>
      <c r="B56" s="23"/>
      <c r="C56" s="23"/>
      <c r="D56" s="23"/>
      <c r="E56" s="23"/>
      <c r="F56" s="23"/>
      <c r="G56" s="23"/>
      <c r="H56" s="24"/>
      <c r="I56" s="11"/>
      <c r="J56" s="25" t="s">
        <v>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2" t="s">
        <v>75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35">
        <f>'[1]2,6'!$R$15+'[1]2,6'!$R$21</f>
        <v>1701.769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7"/>
    </row>
    <row r="57" spans="1:105" s="5" customFormat="1" ht="11.25">
      <c r="A57" s="22" t="s">
        <v>50</v>
      </c>
      <c r="B57" s="23"/>
      <c r="C57" s="23"/>
      <c r="D57" s="23"/>
      <c r="E57" s="23"/>
      <c r="F57" s="23"/>
      <c r="G57" s="23"/>
      <c r="H57" s="24"/>
      <c r="I57" s="11"/>
      <c r="J57" s="25" t="s">
        <v>104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2" t="s">
        <v>75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35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7"/>
    </row>
    <row r="58" spans="1:105" s="5" customFormat="1" ht="11.25">
      <c r="A58" s="22" t="s">
        <v>119</v>
      </c>
      <c r="B58" s="23"/>
      <c r="C58" s="23"/>
      <c r="D58" s="23"/>
      <c r="E58" s="23"/>
      <c r="F58" s="23"/>
      <c r="G58" s="23"/>
      <c r="H58" s="24"/>
      <c r="I58" s="11"/>
      <c r="J58" s="25" t="s">
        <v>51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22" t="s">
        <v>75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35">
        <f>'[1]2,6'!$R$22</f>
        <v>263.3308</v>
      </c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7"/>
    </row>
    <row r="59" spans="1:105" s="10" customFormat="1" ht="10.5">
      <c r="A59" s="27">
        <v>4</v>
      </c>
      <c r="B59" s="28"/>
      <c r="C59" s="28"/>
      <c r="D59" s="28"/>
      <c r="E59" s="28"/>
      <c r="F59" s="28"/>
      <c r="G59" s="28"/>
      <c r="H59" s="29"/>
      <c r="I59" s="9"/>
      <c r="J59" s="30" t="s">
        <v>66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27" t="s">
        <v>75</v>
      </c>
      <c r="BY59" s="28"/>
      <c r="BZ59" s="28"/>
      <c r="CA59" s="28"/>
      <c r="CB59" s="28"/>
      <c r="CC59" s="28"/>
      <c r="CD59" s="28"/>
      <c r="CE59" s="28"/>
      <c r="CF59" s="28"/>
      <c r="CG59" s="29"/>
      <c r="CH59" s="32">
        <f>CH60+CH65</f>
        <v>380971.9711</v>
      </c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5" s="10" customFormat="1" ht="10.5">
      <c r="A60" s="27" t="s">
        <v>53</v>
      </c>
      <c r="B60" s="28"/>
      <c r="C60" s="28"/>
      <c r="D60" s="28"/>
      <c r="E60" s="28"/>
      <c r="F60" s="28"/>
      <c r="G60" s="28"/>
      <c r="H60" s="29"/>
      <c r="I60" s="9"/>
      <c r="J60" s="30" t="s">
        <v>52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27" t="s">
        <v>75</v>
      </c>
      <c r="BY60" s="28"/>
      <c r="BZ60" s="28"/>
      <c r="CA60" s="28"/>
      <c r="CB60" s="28"/>
      <c r="CC60" s="28"/>
      <c r="CD60" s="28"/>
      <c r="CE60" s="28"/>
      <c r="CF60" s="28"/>
      <c r="CG60" s="29"/>
      <c r="CH60" s="32">
        <f>SUM(CH61:DA64)</f>
        <v>304732.21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22" t="s">
        <v>67</v>
      </c>
      <c r="B61" s="23"/>
      <c r="C61" s="23"/>
      <c r="D61" s="23"/>
      <c r="E61" s="23"/>
      <c r="F61" s="23"/>
      <c r="G61" s="23"/>
      <c r="H61" s="24"/>
      <c r="I61" s="11"/>
      <c r="J61" s="25" t="s">
        <v>54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6"/>
      <c r="BX61" s="22" t="s">
        <v>75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35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7"/>
    </row>
    <row r="62" spans="1:105" s="5" customFormat="1" ht="11.25">
      <c r="A62" s="22" t="s">
        <v>68</v>
      </c>
      <c r="B62" s="23"/>
      <c r="C62" s="23"/>
      <c r="D62" s="23"/>
      <c r="E62" s="23"/>
      <c r="F62" s="23"/>
      <c r="G62" s="23"/>
      <c r="H62" s="24"/>
      <c r="I62" s="11"/>
      <c r="J62" s="25" t="s">
        <v>55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22" t="s">
        <v>75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35">
        <f>'[1]ФАС'!$G$71</f>
        <v>304732.21</v>
      </c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7"/>
    </row>
    <row r="63" spans="1:105" s="5" customFormat="1" ht="11.25">
      <c r="A63" s="22" t="s">
        <v>120</v>
      </c>
      <c r="B63" s="23"/>
      <c r="C63" s="23"/>
      <c r="D63" s="23"/>
      <c r="E63" s="23"/>
      <c r="F63" s="23"/>
      <c r="G63" s="23"/>
      <c r="H63" s="24"/>
      <c r="I63" s="11"/>
      <c r="J63" s="25" t="s">
        <v>128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22" t="s">
        <v>75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35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7"/>
    </row>
    <row r="64" spans="1:105" s="5" customFormat="1" ht="22.5" customHeight="1">
      <c r="A64" s="22" t="s">
        <v>121</v>
      </c>
      <c r="B64" s="23"/>
      <c r="C64" s="23"/>
      <c r="D64" s="23"/>
      <c r="E64" s="23"/>
      <c r="F64" s="23"/>
      <c r="G64" s="23"/>
      <c r="H64" s="24"/>
      <c r="I64" s="11"/>
      <c r="J64" s="25" t="s">
        <v>105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22" t="s">
        <v>75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35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7"/>
    </row>
    <row r="65" spans="1:105" s="10" customFormat="1" ht="10.5">
      <c r="A65" s="27" t="s">
        <v>79</v>
      </c>
      <c r="B65" s="28"/>
      <c r="C65" s="28"/>
      <c r="D65" s="28"/>
      <c r="E65" s="28"/>
      <c r="F65" s="28"/>
      <c r="G65" s="28"/>
      <c r="H65" s="29"/>
      <c r="I65" s="9"/>
      <c r="J65" s="30" t="s">
        <v>56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27" t="s">
        <v>75</v>
      </c>
      <c r="BY65" s="28"/>
      <c r="BZ65" s="28"/>
      <c r="CA65" s="28"/>
      <c r="CB65" s="28"/>
      <c r="CC65" s="28"/>
      <c r="CD65" s="28"/>
      <c r="CE65" s="28"/>
      <c r="CF65" s="28"/>
      <c r="CG65" s="29"/>
      <c r="CH65" s="32">
        <f>'[1]ФАС'!$G$72</f>
        <v>76239.76110000002</v>
      </c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4"/>
    </row>
    <row r="66" spans="1:105" s="10" customFormat="1" ht="10.5">
      <c r="A66" s="27">
        <v>5</v>
      </c>
      <c r="B66" s="28"/>
      <c r="C66" s="28"/>
      <c r="D66" s="28"/>
      <c r="E66" s="28"/>
      <c r="F66" s="28"/>
      <c r="G66" s="28"/>
      <c r="H66" s="29"/>
      <c r="I66" s="9"/>
      <c r="J66" s="30" t="s">
        <v>57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27" t="s">
        <v>75</v>
      </c>
      <c r="BY66" s="28"/>
      <c r="BZ66" s="28"/>
      <c r="CA66" s="28"/>
      <c r="CB66" s="28"/>
      <c r="CC66" s="28"/>
      <c r="CD66" s="28"/>
      <c r="CE66" s="28"/>
      <c r="CF66" s="28"/>
      <c r="CG66" s="29"/>
      <c r="CH66" s="32">
        <f>CH59+CH53+CH11</f>
        <v>1280486.3083700002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7" t="s">
        <v>58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5" customFormat="1" ht="11.25" customHeight="1">
      <c r="A68" s="22">
        <v>1</v>
      </c>
      <c r="B68" s="23"/>
      <c r="C68" s="23"/>
      <c r="D68" s="23"/>
      <c r="E68" s="23"/>
      <c r="F68" s="23"/>
      <c r="G68" s="23"/>
      <c r="H68" s="24"/>
      <c r="I68" s="11"/>
      <c r="J68" s="25" t="s">
        <v>59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22" t="s">
        <v>69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22">
        <v>14</v>
      </c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4"/>
    </row>
    <row r="69" spans="1:105" s="5" customFormat="1" ht="11.25">
      <c r="A69" s="22">
        <v>2</v>
      </c>
      <c r="B69" s="23"/>
      <c r="C69" s="23"/>
      <c r="D69" s="23"/>
      <c r="E69" s="23"/>
      <c r="F69" s="23"/>
      <c r="G69" s="23"/>
      <c r="H69" s="24"/>
      <c r="I69" s="11"/>
      <c r="J69" s="25" t="s">
        <v>60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22" t="s">
        <v>61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22">
        <v>42.41</v>
      </c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</row>
    <row r="70" spans="1:105" s="5" customFormat="1" ht="11.25">
      <c r="A70" s="22">
        <v>3</v>
      </c>
      <c r="B70" s="23"/>
      <c r="C70" s="23"/>
      <c r="D70" s="23"/>
      <c r="E70" s="23"/>
      <c r="F70" s="23"/>
      <c r="G70" s="23"/>
      <c r="H70" s="24"/>
      <c r="I70" s="11"/>
      <c r="J70" s="25" t="s">
        <v>106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22" t="s">
        <v>80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22">
        <v>0</v>
      </c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05" s="5" customFormat="1" ht="11.25">
      <c r="A71" s="22">
        <v>4</v>
      </c>
      <c r="B71" s="23"/>
      <c r="C71" s="23"/>
      <c r="D71" s="23"/>
      <c r="E71" s="23"/>
      <c r="F71" s="23"/>
      <c r="G71" s="23"/>
      <c r="H71" s="24"/>
      <c r="I71" s="11"/>
      <c r="J71" s="25" t="s">
        <v>81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6"/>
      <c r="BX71" s="22" t="s">
        <v>62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22">
        <v>25</v>
      </c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4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2020-03-26T08:45:25Z</cp:lastPrinted>
  <dcterms:created xsi:type="dcterms:W3CDTF">2018-10-15T12:06:40Z</dcterms:created>
  <dcterms:modified xsi:type="dcterms:W3CDTF">2021-04-02T07:56:03Z</dcterms:modified>
  <cp:category/>
  <cp:version/>
  <cp:contentType/>
  <cp:contentStatus/>
</cp:coreProperties>
</file>